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0730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Sheet1!$A$1:$I$56</definedName>
  </definedNames>
  <calcPr calcId="145621"/>
</workbook>
</file>

<file path=xl/calcChain.xml><?xml version="1.0" encoding="utf-8"?>
<calcChain xmlns="http://schemas.openxmlformats.org/spreadsheetml/2006/main">
  <c r="F22" i="1" l="1"/>
  <c r="G54" i="1"/>
  <c r="G53" i="1"/>
  <c r="G50" i="1"/>
  <c r="H48" i="1"/>
  <c r="I48" i="1"/>
  <c r="G48" i="1"/>
  <c r="G52" i="1"/>
  <c r="G55" i="1"/>
  <c r="G36" i="1"/>
  <c r="E35" i="1"/>
  <c r="G35" i="1" s="1"/>
  <c r="E34" i="1"/>
  <c r="G34" i="1" s="1"/>
  <c r="H27" i="1"/>
  <c r="H26" i="1"/>
  <c r="H25" i="1"/>
  <c r="H24" i="1"/>
  <c r="H23" i="1"/>
  <c r="F21" i="1"/>
  <c r="G21" i="1" s="1"/>
  <c r="C13" i="1"/>
  <c r="C11" i="1"/>
  <c r="G32" i="1" s="1"/>
  <c r="E37" i="1"/>
  <c r="G22" i="1"/>
  <c r="H22" i="1" s="1"/>
  <c r="G37" i="1" l="1"/>
  <c r="H21" i="1"/>
  <c r="H28" i="1" s="1"/>
  <c r="G38" i="1" s="1"/>
  <c r="G28" i="1"/>
  <c r="F28" i="1"/>
</calcChain>
</file>

<file path=xl/sharedStrings.xml><?xml version="1.0" encoding="utf-8"?>
<sst xmlns="http://schemas.openxmlformats.org/spreadsheetml/2006/main" count="79" uniqueCount="75">
  <si>
    <t>FOR LOAN MODIFICATIONS</t>
  </si>
  <si>
    <t>Original Loan Balance(s)</t>
  </si>
  <si>
    <t>1ST LOAN AMOUNT</t>
  </si>
  <si>
    <t>1st. MO PAY P &amp; I</t>
  </si>
  <si>
    <t>Extended</t>
  </si>
  <si>
    <t>&lt;&lt;&lt;&lt;</t>
  </si>
  <si>
    <t>2ND LOAN AMOUNT</t>
  </si>
  <si>
    <t>2nd. MO PAY P&amp;I</t>
  </si>
  <si>
    <t>INT RATE - 1ST</t>
  </si>
  <si>
    <t>INT RATE - 2ND</t>
  </si>
  <si>
    <t>Income</t>
  </si>
  <si>
    <t>Hourly</t>
  </si>
  <si>
    <t>Hrs per</t>
  </si>
  <si>
    <t>Weeks</t>
  </si>
  <si>
    <t>GROSS</t>
  </si>
  <si>
    <t>Gross</t>
  </si>
  <si>
    <t>Pay</t>
  </si>
  <si>
    <t>Week</t>
  </si>
  <si>
    <t>Per Yr</t>
  </si>
  <si>
    <t>Inc/Yr</t>
  </si>
  <si>
    <t>Per Year</t>
  </si>
  <si>
    <t>Per Mo</t>
  </si>
  <si>
    <t>Borrower</t>
  </si>
  <si>
    <t>Co-Borrower</t>
  </si>
  <si>
    <t>Child Support</t>
  </si>
  <si>
    <t>Add. Income</t>
  </si>
  <si>
    <t>Dividends</t>
  </si>
  <si>
    <t>Gross / Year</t>
  </si>
  <si>
    <t>Current Payments</t>
  </si>
  <si>
    <t>New Payments</t>
  </si>
  <si>
    <t>Home Expenses</t>
  </si>
  <si>
    <t>2nd Mortgage</t>
  </si>
  <si>
    <t>Taxes/Yr</t>
  </si>
  <si>
    <t>Taxes</t>
  </si>
  <si>
    <t>Insurance/Yr</t>
  </si>
  <si>
    <t>Insurance</t>
  </si>
  <si>
    <t>HOA</t>
  </si>
  <si>
    <t>TOTAL HOUSING EXPENSE</t>
  </si>
  <si>
    <t>DTI Must be in the range of 31% to 32% to Qualify</t>
  </si>
  <si>
    <t>(Based on Gross Pay)</t>
  </si>
  <si>
    <t>CURRENT HOME NET CASH OUT ESTIMATE</t>
  </si>
  <si>
    <t>Sale of</t>
  </si>
  <si>
    <t>Monthly P&amp;I</t>
  </si>
  <si>
    <t>Lender</t>
  </si>
  <si>
    <t>Existing Home</t>
  </si>
  <si>
    <t xml:space="preserve">Payment </t>
  </si>
  <si>
    <t>Fees</t>
  </si>
  <si>
    <t>Current Home Sales Price</t>
  </si>
  <si>
    <t>Present Loan Balance 1st TD</t>
  </si>
  <si>
    <t>Present Loan Balance 2nd TD</t>
  </si>
  <si>
    <t>&lt;&lt; HELOC add $500.00 Termination Fee</t>
  </si>
  <si>
    <t>Pay Off Demands - Lender (Payment + $100.00)</t>
  </si>
  <si>
    <t>Pay Off Back Taxes</t>
  </si>
  <si>
    <t>Seller Concessions Allowed By Lender</t>
  </si>
  <si>
    <t xml:space="preserve">Percentage: </t>
  </si>
  <si>
    <t>Realtor Rebate Back to Borrower For Closing Costs</t>
  </si>
  <si>
    <t>Total of all Loans, Fees &amp; Pay Offs</t>
  </si>
  <si>
    <t>Estimate of Seller Closing Costs (Based on Sale Price)</t>
  </si>
  <si>
    <t>Estimate of Real Estate Fees (Per Listing Agreement)</t>
  </si>
  <si>
    <t>Approximate Funds to Seller</t>
  </si>
  <si>
    <t>(Company Logo and</t>
  </si>
  <si>
    <t>Borrower:</t>
  </si>
  <si>
    <t>Contact info here)</t>
  </si>
  <si>
    <t>Todays Date:</t>
  </si>
  <si>
    <t>&lt; Maximum 480 Months</t>
  </si>
  <si>
    <t>(Adjust months first to achieve</t>
  </si>
  <si>
    <t>31% - 32% DTI on First Mortgage.</t>
  </si>
  <si>
    <t>2nd step is to lower the rate to</t>
  </si>
  <si>
    <t>achieve DTI on First Mortgage).</t>
  </si>
  <si>
    <t>Original Date Prepared:</t>
  </si>
  <si>
    <t>1st Mortgage</t>
  </si>
  <si>
    <t>Key: Enter information with Red Text.</t>
  </si>
  <si>
    <t>&lt; Lowest Interest Rate 2.0%</t>
  </si>
  <si>
    <t>Use Net Cash Out Calc below if Borrower needs to sell their home.</t>
  </si>
  <si>
    <t>Months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</si>
</sst>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&quot;$&quot;#,##0.00"/>
    <numFmt numFmtId="166" formatCode="0.000%"/>
    <numFmt numFmtId="167" formatCode="[$$-409]#,##0_);\([$$-409]#,##0\)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6"/>
      <name val="Times New Roman"/>
      <family val="1"/>
    </font>
    <font>
      <sz val="12"/>
      <color theme="1"/>
      <name val="Arial"/>
      <family val="2"/>
    </font>
    <font>
      <i/>
      <sz val="10"/>
      <color indexed="10"/>
      <name val="Arial"/>
      <family val="2"/>
    </font>
    <font>
      <i/>
      <u/>
      <sz val="11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 style="medium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164" fontId="2" fillId="0" borderId="0" xfId="0" applyNumberFormat="1" applyFont="1" applyFill="1" applyBorder="1"/>
    <xf numFmtId="0" fontId="3" fillId="0" borderId="4" xfId="0" applyFont="1" applyBorder="1" applyAlignment="1">
      <alignment vertical="top"/>
    </xf>
    <xf numFmtId="0" fontId="4" fillId="0" borderId="5" xfId="0" applyFont="1" applyBorder="1"/>
    <xf numFmtId="0" fontId="3" fillId="0" borderId="6" xfId="0" applyFont="1" applyBorder="1" applyAlignment="1">
      <alignment vertical="top"/>
    </xf>
    <xf numFmtId="0" fontId="4" fillId="0" borderId="7" xfId="0" applyFont="1" applyBorder="1"/>
    <xf numFmtId="0" fontId="4" fillId="0" borderId="0" xfId="0" applyFont="1"/>
    <xf numFmtId="0" fontId="5" fillId="0" borderId="9" xfId="0" applyFont="1" applyBorder="1" applyAlignment="1">
      <alignment horizontal="right"/>
    </xf>
    <xf numFmtId="0" fontId="5" fillId="0" borderId="0" xfId="0" applyFont="1"/>
    <xf numFmtId="0" fontId="3" fillId="0" borderId="10" xfId="0" applyFont="1" applyBorder="1" applyAlignment="1">
      <alignment vertical="top"/>
    </xf>
    <xf numFmtId="0" fontId="5" fillId="0" borderId="0" xfId="0" applyFont="1" applyBorder="1"/>
    <xf numFmtId="0" fontId="5" fillId="0" borderId="7" xfId="0" applyFont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9" xfId="0" applyFont="1" applyBorder="1"/>
    <xf numFmtId="165" fontId="2" fillId="0" borderId="0" xfId="0" applyNumberFormat="1" applyFont="1" applyFill="1" applyBorder="1" applyAlignment="1"/>
    <xf numFmtId="0" fontId="5" fillId="0" borderId="0" xfId="0" applyFont="1" applyFill="1" applyBorder="1"/>
    <xf numFmtId="0" fontId="3" fillId="0" borderId="12" xfId="0" applyFont="1" applyBorder="1" applyAlignment="1">
      <alignment vertical="top"/>
    </xf>
    <xf numFmtId="0" fontId="5" fillId="0" borderId="13" xfId="0" applyFont="1" applyBorder="1"/>
    <xf numFmtId="0" fontId="3" fillId="0" borderId="0" xfId="0" applyFont="1" applyBorder="1" applyAlignment="1">
      <alignment vertical="top"/>
    </xf>
    <xf numFmtId="166" fontId="3" fillId="0" borderId="4" xfId="0" applyNumberFormat="1" applyFont="1" applyBorder="1" applyAlignment="1">
      <alignment vertical="top"/>
    </xf>
    <xf numFmtId="0" fontId="5" fillId="0" borderId="5" xfId="0" applyFont="1" applyBorder="1"/>
    <xf numFmtId="165" fontId="2" fillId="0" borderId="14" xfId="0" applyNumberFormat="1" applyFont="1" applyBorder="1" applyAlignment="1"/>
    <xf numFmtId="0" fontId="5" fillId="0" borderId="14" xfId="0" applyFont="1" applyBorder="1"/>
    <xf numFmtId="166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/>
    <xf numFmtId="166" fontId="3" fillId="0" borderId="0" xfId="0" applyNumberFormat="1" applyFont="1" applyFill="1" applyBorder="1" applyAlignment="1">
      <alignment vertical="top"/>
    </xf>
    <xf numFmtId="0" fontId="5" fillId="0" borderId="16" xfId="0" applyFont="1" applyBorder="1"/>
    <xf numFmtId="164" fontId="7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164" fontId="4" fillId="0" borderId="17" xfId="0" applyNumberFormat="1" applyFont="1" applyBorder="1"/>
    <xf numFmtId="0" fontId="0" fillId="0" borderId="0" xfId="0" applyBorder="1"/>
    <xf numFmtId="0" fontId="11" fillId="0" borderId="0" xfId="0" applyFont="1" applyBorder="1"/>
    <xf numFmtId="164" fontId="5" fillId="0" borderId="0" xfId="0" applyNumberFormat="1" applyFont="1" applyBorder="1"/>
    <xf numFmtId="0" fontId="1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7" fillId="0" borderId="0" xfId="0" applyFont="1" applyAlignment="1">
      <alignment horizontal="right"/>
    </xf>
    <xf numFmtId="14" fontId="0" fillId="0" borderId="0" xfId="0" applyNumberFormat="1" applyBorder="1"/>
    <xf numFmtId="0" fontId="13" fillId="0" borderId="0" xfId="0" applyFont="1" applyBorder="1" applyAlignment="1">
      <alignment horizontal="right"/>
    </xf>
    <xf numFmtId="165" fontId="16" fillId="0" borderId="20" xfId="0" applyNumberFormat="1" applyFont="1" applyBorder="1" applyAlignment="1">
      <alignment horizontal="center"/>
    </xf>
    <xf numFmtId="165" fontId="16" fillId="0" borderId="24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5" fillId="0" borderId="0" xfId="0" applyNumberFormat="1" applyFont="1" applyBorder="1"/>
    <xf numFmtId="166" fontId="4" fillId="0" borderId="0" xfId="0" applyNumberFormat="1" applyFont="1" applyBorder="1"/>
    <xf numFmtId="10" fontId="4" fillId="0" borderId="0" xfId="0" applyNumberFormat="1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17" fillId="0" borderId="2" xfId="0" applyFont="1" applyBorder="1"/>
    <xf numFmtId="164" fontId="17" fillId="0" borderId="2" xfId="0" applyNumberFormat="1" applyFont="1" applyBorder="1"/>
    <xf numFmtId="0" fontId="17" fillId="0" borderId="0" xfId="0" applyFont="1" applyFill="1" applyBorder="1"/>
    <xf numFmtId="165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/>
    <xf numFmtId="0" fontId="17" fillId="0" borderId="0" xfId="0" applyFont="1" applyBorder="1"/>
    <xf numFmtId="0" fontId="17" fillId="2" borderId="0" xfId="0" applyFont="1" applyFill="1" applyBorder="1"/>
    <xf numFmtId="164" fontId="17" fillId="2" borderId="0" xfId="0" applyNumberFormat="1" applyFont="1" applyFill="1" applyBorder="1"/>
    <xf numFmtId="164" fontId="17" fillId="0" borderId="0" xfId="0" applyNumberFormat="1" applyFont="1"/>
    <xf numFmtId="0" fontId="18" fillId="0" borderId="0" xfId="0" applyFont="1"/>
    <xf numFmtId="164" fontId="7" fillId="0" borderId="0" xfId="0" applyNumberFormat="1" applyFont="1" applyAlignment="1">
      <alignment horizontal="right"/>
    </xf>
    <xf numFmtId="164" fontId="20" fillId="0" borderId="25" xfId="0" applyNumberFormat="1" applyFont="1" applyBorder="1"/>
    <xf numFmtId="0" fontId="6" fillId="0" borderId="0" xfId="0" applyFont="1"/>
    <xf numFmtId="164" fontId="21" fillId="0" borderId="0" xfId="0" applyNumberFormat="1" applyFont="1"/>
    <xf numFmtId="164" fontId="20" fillId="0" borderId="0" xfId="0" applyNumberFormat="1" applyFont="1"/>
    <xf numFmtId="0" fontId="22" fillId="0" borderId="0" xfId="0" applyFont="1"/>
    <xf numFmtId="164" fontId="5" fillId="0" borderId="0" xfId="0" applyNumberFormat="1" applyFont="1" applyAlignment="1">
      <alignment horizontal="right"/>
    </xf>
    <xf numFmtId="164" fontId="23" fillId="0" borderId="0" xfId="0" applyNumberFormat="1" applyFont="1" applyBorder="1" applyAlignment="1">
      <alignment horizontal="right"/>
    </xf>
    <xf numFmtId="0" fontId="19" fillId="0" borderId="26" xfId="0" applyFont="1" applyBorder="1" applyAlignment="1"/>
    <xf numFmtId="0" fontId="17" fillId="0" borderId="27" xfId="0" applyFont="1" applyBorder="1"/>
    <xf numFmtId="37" fontId="19" fillId="0" borderId="26" xfId="0" applyNumberFormat="1" applyFont="1" applyBorder="1" applyAlignment="1">
      <alignment horizontal="left"/>
    </xf>
    <xf numFmtId="0" fontId="17" fillId="4" borderId="0" xfId="0" applyFont="1" applyFill="1" applyAlignment="1">
      <alignment horizontal="center"/>
    </xf>
    <xf numFmtId="0" fontId="1" fillId="0" borderId="14" xfId="0" applyFont="1" applyFill="1" applyBorder="1" applyAlignment="1"/>
    <xf numFmtId="165" fontId="16" fillId="0" borderId="19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4" fontId="24" fillId="4" borderId="0" xfId="0" applyNumberFormat="1" applyFont="1" applyFill="1" applyBorder="1"/>
    <xf numFmtId="165" fontId="24" fillId="4" borderId="8" xfId="0" applyNumberFormat="1" applyFont="1" applyFill="1" applyBorder="1" applyAlignment="1"/>
    <xf numFmtId="0" fontId="25" fillId="0" borderId="6" xfId="0" applyFont="1" applyBorder="1" applyAlignment="1">
      <alignment vertical="top"/>
    </xf>
    <xf numFmtId="164" fontId="24" fillId="4" borderId="17" xfId="0" applyNumberFormat="1" applyFont="1" applyFill="1" applyBorder="1"/>
    <xf numFmtId="0" fontId="24" fillId="5" borderId="0" xfId="0" applyFont="1" applyFill="1"/>
    <xf numFmtId="0" fontId="17" fillId="5" borderId="0" xfId="0" applyFont="1" applyFill="1" applyBorder="1"/>
    <xf numFmtId="165" fontId="24" fillId="5" borderId="0" xfId="0" applyNumberFormat="1" applyFont="1" applyFill="1" applyBorder="1" applyAlignment="1"/>
    <xf numFmtId="0" fontId="24" fillId="5" borderId="0" xfId="0" applyFont="1" applyFill="1" applyBorder="1"/>
    <xf numFmtId="0" fontId="6" fillId="0" borderId="28" xfId="0" applyFont="1" applyBorder="1"/>
    <xf numFmtId="0" fontId="17" fillId="0" borderId="29" xfId="0" applyFont="1" applyBorder="1"/>
    <xf numFmtId="0" fontId="5" fillId="0" borderId="29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7" fillId="0" borderId="3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17" fillId="0" borderId="31" xfId="0" applyFont="1" applyBorder="1"/>
    <xf numFmtId="164" fontId="24" fillId="4" borderId="32" xfId="0" applyNumberFormat="1" applyFont="1" applyFill="1" applyBorder="1"/>
    <xf numFmtId="0" fontId="15" fillId="0" borderId="31" xfId="0" applyFont="1" applyBorder="1"/>
    <xf numFmtId="164" fontId="15" fillId="0" borderId="32" xfId="0" applyNumberFormat="1" applyFont="1" applyBorder="1"/>
    <xf numFmtId="0" fontId="17" fillId="0" borderId="32" xfId="0" applyFont="1" applyBorder="1"/>
    <xf numFmtId="0" fontId="17" fillId="2" borderId="31" xfId="0" applyFont="1" applyFill="1" applyBorder="1"/>
    <xf numFmtId="0" fontId="17" fillId="2" borderId="32" xfId="0" applyFont="1" applyFill="1" applyBorder="1"/>
    <xf numFmtId="0" fontId="6" fillId="0" borderId="31" xfId="0" applyFont="1" applyBorder="1"/>
    <xf numFmtId="0" fontId="5" fillId="0" borderId="31" xfId="0" applyFont="1" applyBorder="1"/>
    <xf numFmtId="0" fontId="7" fillId="0" borderId="31" xfId="0" applyFont="1" applyBorder="1"/>
    <xf numFmtId="0" fontId="7" fillId="0" borderId="31" xfId="0" applyFont="1" applyFill="1" applyBorder="1"/>
    <xf numFmtId="164" fontId="9" fillId="3" borderId="0" xfId="0" applyNumberFormat="1" applyFont="1" applyFill="1" applyBorder="1"/>
    <xf numFmtId="0" fontId="17" fillId="3" borderId="0" xfId="0" applyFont="1" applyFill="1" applyBorder="1" applyAlignment="1">
      <alignment horizontal="right"/>
    </xf>
    <xf numFmtId="10" fontId="17" fillId="4" borderId="0" xfId="0" applyNumberFormat="1" applyFont="1" applyFill="1" applyBorder="1"/>
    <xf numFmtId="164" fontId="7" fillId="0" borderId="33" xfId="0" applyNumberFormat="1" applyFont="1" applyBorder="1"/>
    <xf numFmtId="0" fontId="7" fillId="0" borderId="34" xfId="0" applyFont="1" applyBorder="1"/>
    <xf numFmtId="164" fontId="17" fillId="0" borderId="35" xfId="0" applyNumberFormat="1" applyFont="1" applyBorder="1"/>
    <xf numFmtId="0" fontId="12" fillId="0" borderId="36" xfId="0" applyFont="1" applyBorder="1"/>
    <xf numFmtId="0" fontId="5" fillId="0" borderId="37" xfId="0" applyFont="1" applyBorder="1"/>
    <xf numFmtId="164" fontId="5" fillId="0" borderId="37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/>
    <xf numFmtId="0" fontId="5" fillId="0" borderId="40" xfId="0" applyFont="1" applyBorder="1" applyAlignment="1">
      <alignment horizontal="center"/>
    </xf>
    <xf numFmtId="0" fontId="1" fillId="0" borderId="39" xfId="0" applyFont="1" applyBorder="1"/>
    <xf numFmtId="164" fontId="1" fillId="0" borderId="40" xfId="0" applyNumberFormat="1" applyFont="1" applyBorder="1"/>
    <xf numFmtId="164" fontId="4" fillId="0" borderId="40" xfId="0" applyNumberFormat="1" applyFont="1" applyBorder="1"/>
    <xf numFmtId="164" fontId="4" fillId="0" borderId="41" xfId="0" applyNumberFormat="1" applyFont="1" applyBorder="1"/>
    <xf numFmtId="164" fontId="24" fillId="4" borderId="40" xfId="0" applyNumberFormat="1" applyFont="1" applyFill="1" applyBorder="1"/>
    <xf numFmtId="0" fontId="5" fillId="0" borderId="42" xfId="0" applyFont="1" applyBorder="1"/>
    <xf numFmtId="164" fontId="1" fillId="0" borderId="16" xfId="0" applyNumberFormat="1" applyFont="1" applyBorder="1"/>
    <xf numFmtId="164" fontId="1" fillId="0" borderId="43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right"/>
    </xf>
    <xf numFmtId="0" fontId="7" fillId="5" borderId="34" xfId="0" applyFont="1" applyFill="1" applyBorder="1"/>
    <xf numFmtId="0" fontId="7" fillId="5" borderId="3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/>
    <xf numFmtId="0" fontId="0" fillId="0" borderId="15" xfId="0" applyBorder="1"/>
    <xf numFmtId="164" fontId="24" fillId="4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Normal="100" workbookViewId="0">
      <selection activeCell="L50" sqref="L50"/>
    </sheetView>
  </sheetViews>
  <sheetFormatPr defaultRowHeight="15" x14ac:dyDescent="0.25"/>
  <cols>
    <col min="7" max="7" width="9.7109375" customWidth="1"/>
    <col min="8" max="8" width="9.85546875" customWidth="1"/>
  </cols>
  <sheetData>
    <row r="1" spans="1:9" ht="20.25" x14ac:dyDescent="0.3">
      <c r="A1" s="75" t="s">
        <v>60</v>
      </c>
      <c r="D1" s="63"/>
      <c r="E1" s="76" t="s">
        <v>61</v>
      </c>
      <c r="F1" s="84"/>
      <c r="G1" s="77"/>
      <c r="H1" s="77"/>
      <c r="I1" s="85"/>
    </row>
    <row r="2" spans="1:9" ht="20.25" x14ac:dyDescent="0.3">
      <c r="A2" s="75" t="s">
        <v>62</v>
      </c>
      <c r="D2" s="63"/>
      <c r="E2" s="76" t="s">
        <v>61</v>
      </c>
      <c r="F2" s="86"/>
      <c r="G2" s="77"/>
      <c r="H2" s="77"/>
      <c r="I2" s="85"/>
    </row>
    <row r="3" spans="1:9" ht="15.75" x14ac:dyDescent="0.25">
      <c r="A3" s="78"/>
      <c r="D3" s="63"/>
      <c r="E3" s="76"/>
      <c r="F3" s="79"/>
      <c r="G3" s="80"/>
      <c r="H3" s="80"/>
      <c r="I3" s="63"/>
    </row>
    <row r="4" spans="1:9" ht="18" x14ac:dyDescent="0.25">
      <c r="A4" s="81"/>
      <c r="D4" s="63"/>
      <c r="E4" s="76"/>
      <c r="F4" s="74"/>
      <c r="H4" s="82" t="s">
        <v>69</v>
      </c>
      <c r="I4" s="63"/>
    </row>
    <row r="5" spans="1:9" x14ac:dyDescent="0.25">
      <c r="A5" s="63"/>
      <c r="B5" s="63"/>
      <c r="C5" s="63"/>
      <c r="D5" s="63"/>
      <c r="E5" s="63"/>
      <c r="F5" s="63"/>
      <c r="H5" s="83" t="s">
        <v>63</v>
      </c>
      <c r="I5" s="63"/>
    </row>
    <row r="6" spans="1:9" x14ac:dyDescent="0.25">
      <c r="A6" s="87" t="s">
        <v>0</v>
      </c>
      <c r="B6" s="87"/>
      <c r="C6" s="87"/>
      <c r="D6" s="87"/>
      <c r="E6" s="87"/>
      <c r="F6" s="87"/>
      <c r="G6" s="87"/>
      <c r="H6" s="87"/>
      <c r="I6" s="87"/>
    </row>
    <row r="7" spans="1:9" x14ac:dyDescent="0.25">
      <c r="A7" s="63" t="s">
        <v>71</v>
      </c>
      <c r="B7" s="63"/>
      <c r="C7" s="63"/>
      <c r="D7" s="63"/>
      <c r="E7" s="63"/>
      <c r="F7" s="63"/>
      <c r="G7" s="63"/>
      <c r="H7" s="63"/>
      <c r="I7" s="63"/>
    </row>
    <row r="8" spans="1:9" ht="15.75" thickBot="1" x14ac:dyDescent="0.3">
      <c r="A8" s="63"/>
      <c r="B8" s="88"/>
      <c r="C8" s="88"/>
      <c r="D8" s="88"/>
      <c r="E8" s="88"/>
      <c r="F8" s="88"/>
      <c r="G8" s="63"/>
      <c r="H8" s="63"/>
      <c r="I8" s="63"/>
    </row>
    <row r="9" spans="1:9" x14ac:dyDescent="0.25">
      <c r="A9" s="64" t="s">
        <v>1</v>
      </c>
      <c r="B9" s="65"/>
      <c r="C9" s="66"/>
      <c r="D9" s="65"/>
      <c r="E9" s="147" t="s">
        <v>74</v>
      </c>
      <c r="F9" s="146"/>
      <c r="G9" s="63"/>
      <c r="H9" s="1"/>
      <c r="I9" s="67"/>
    </row>
    <row r="10" spans="1:9" x14ac:dyDescent="0.25">
      <c r="A10" s="2" t="s">
        <v>2</v>
      </c>
      <c r="B10" s="3"/>
      <c r="C10" s="4" t="s">
        <v>3</v>
      </c>
      <c r="D10" s="5"/>
      <c r="E10" s="148" t="s">
        <v>4</v>
      </c>
      <c r="F10" s="150"/>
      <c r="G10" s="6"/>
      <c r="H10" s="67"/>
      <c r="I10" s="67"/>
    </row>
    <row r="11" spans="1:9" x14ac:dyDescent="0.25">
      <c r="A11" s="54">
        <v>400000</v>
      </c>
      <c r="B11" s="55"/>
      <c r="C11" s="92">
        <f>PMT(A15/12,E11,-A11)</f>
        <v>2147.2864920485563</v>
      </c>
      <c r="D11" s="7" t="s">
        <v>5</v>
      </c>
      <c r="E11" s="149">
        <v>360</v>
      </c>
      <c r="F11" s="151"/>
      <c r="G11" s="95" t="s">
        <v>64</v>
      </c>
      <c r="H11" s="96"/>
      <c r="I11" s="96"/>
    </row>
    <row r="12" spans="1:9" x14ac:dyDescent="0.25">
      <c r="A12" s="9" t="s">
        <v>6</v>
      </c>
      <c r="B12" s="10"/>
      <c r="C12" s="93" t="s">
        <v>7</v>
      </c>
      <c r="D12" s="11"/>
      <c r="E12" s="10"/>
      <c r="F12" s="152"/>
      <c r="G12" s="8" t="s">
        <v>65</v>
      </c>
      <c r="H12" s="12"/>
      <c r="I12" s="13"/>
    </row>
    <row r="13" spans="1:9" x14ac:dyDescent="0.25">
      <c r="A13" s="89">
        <v>0</v>
      </c>
      <c r="B13" s="90"/>
      <c r="C13" s="92">
        <f>PMT(A17/12,360,-A13)</f>
        <v>0</v>
      </c>
      <c r="D13" s="14"/>
      <c r="E13" s="10"/>
      <c r="F13" s="152"/>
      <c r="G13" s="8" t="s">
        <v>66</v>
      </c>
      <c r="H13" s="15"/>
      <c r="I13" s="16"/>
    </row>
    <row r="14" spans="1:9" x14ac:dyDescent="0.25">
      <c r="A14" s="17" t="s">
        <v>8</v>
      </c>
      <c r="B14" s="18"/>
      <c r="C14" s="19"/>
      <c r="D14" s="10"/>
      <c r="E14" s="10"/>
      <c r="F14" s="152"/>
      <c r="G14" s="8" t="s">
        <v>67</v>
      </c>
      <c r="H14" s="12"/>
      <c r="I14" s="16"/>
    </row>
    <row r="15" spans="1:9" x14ac:dyDescent="0.25">
      <c r="A15" s="56">
        <v>0.05</v>
      </c>
      <c r="B15" s="57"/>
      <c r="C15" s="97" t="s">
        <v>72</v>
      </c>
      <c r="D15" s="98"/>
      <c r="E15" s="98"/>
      <c r="F15" s="152"/>
      <c r="G15" s="8" t="s">
        <v>68</v>
      </c>
      <c r="H15" s="15"/>
      <c r="I15" s="16"/>
    </row>
    <row r="16" spans="1:9" x14ac:dyDescent="0.25">
      <c r="A16" s="20" t="s">
        <v>9</v>
      </c>
      <c r="B16" s="21"/>
      <c r="C16" s="19"/>
      <c r="D16" s="10"/>
      <c r="E16" s="10"/>
      <c r="F16" s="152"/>
      <c r="G16" s="8"/>
      <c r="H16" s="12"/>
      <c r="I16" s="16"/>
    </row>
    <row r="17" spans="1:10" ht="15.75" thickBot="1" x14ac:dyDescent="0.3">
      <c r="A17" s="58">
        <v>0</v>
      </c>
      <c r="B17" s="59"/>
      <c r="C17" s="22"/>
      <c r="D17" s="23"/>
      <c r="E17" s="23"/>
      <c r="F17" s="153"/>
      <c r="G17" s="8"/>
      <c r="H17" s="24"/>
      <c r="I17" s="16"/>
    </row>
    <row r="18" spans="1:10" ht="15.75" thickBot="1" x14ac:dyDescent="0.3">
      <c r="A18" s="63"/>
      <c r="B18" s="8"/>
      <c r="C18" s="8"/>
      <c r="D18" s="25"/>
      <c r="E18" s="8"/>
      <c r="F18" s="8"/>
      <c r="G18" s="8"/>
      <c r="H18" s="26"/>
      <c r="I18" s="16"/>
    </row>
    <row r="19" spans="1:10" ht="15.75" x14ac:dyDescent="0.25">
      <c r="A19" s="99" t="s">
        <v>10</v>
      </c>
      <c r="B19" s="100"/>
      <c r="C19" s="101" t="s">
        <v>11</v>
      </c>
      <c r="D19" s="101" t="s">
        <v>12</v>
      </c>
      <c r="E19" s="102" t="s">
        <v>13</v>
      </c>
      <c r="F19" s="101" t="s">
        <v>11</v>
      </c>
      <c r="G19" s="101" t="s">
        <v>14</v>
      </c>
      <c r="H19" s="103" t="s">
        <v>15</v>
      </c>
    </row>
    <row r="20" spans="1:10" x14ac:dyDescent="0.25">
      <c r="A20" s="104"/>
      <c r="B20" s="10"/>
      <c r="C20" s="48" t="s">
        <v>16</v>
      </c>
      <c r="D20" s="48" t="s">
        <v>17</v>
      </c>
      <c r="E20" s="105" t="s">
        <v>18</v>
      </c>
      <c r="F20" s="48" t="s">
        <v>19</v>
      </c>
      <c r="G20" s="105" t="s">
        <v>20</v>
      </c>
      <c r="H20" s="106" t="s">
        <v>21</v>
      </c>
    </row>
    <row r="21" spans="1:10" x14ac:dyDescent="0.25">
      <c r="A21" s="107"/>
      <c r="B21" s="28" t="s">
        <v>22</v>
      </c>
      <c r="C21" s="140">
        <v>15</v>
      </c>
      <c r="D21" s="49">
        <v>40</v>
      </c>
      <c r="E21" s="141">
        <v>52</v>
      </c>
      <c r="F21" s="91">
        <f>SUM(C21)*D21*E21</f>
        <v>31200</v>
      </c>
      <c r="G21" s="91">
        <f>F21</f>
        <v>31200</v>
      </c>
      <c r="H21" s="108">
        <f t="shared" ref="H21:H27" si="0">SUM(G21)/12</f>
        <v>2600</v>
      </c>
    </row>
    <row r="22" spans="1:10" x14ac:dyDescent="0.25">
      <c r="A22" s="107"/>
      <c r="B22" s="28" t="s">
        <v>23</v>
      </c>
      <c r="C22" s="140">
        <v>12</v>
      </c>
      <c r="D22" s="49">
        <v>40</v>
      </c>
      <c r="E22" s="141">
        <v>52</v>
      </c>
      <c r="F22" s="91">
        <f>SUM(C22)*D22*E22</f>
        <v>24960</v>
      </c>
      <c r="G22" s="91">
        <f>F22</f>
        <v>24960</v>
      </c>
      <c r="H22" s="108">
        <f t="shared" si="0"/>
        <v>2080</v>
      </c>
    </row>
    <row r="23" spans="1:10" x14ac:dyDescent="0.25">
      <c r="A23" s="109"/>
      <c r="B23" s="32" t="s">
        <v>24</v>
      </c>
      <c r="C23" s="33"/>
      <c r="D23" s="34"/>
      <c r="E23" s="35"/>
      <c r="F23" s="36"/>
      <c r="G23" s="36">
        <v>0</v>
      </c>
      <c r="H23" s="110">
        <f t="shared" si="0"/>
        <v>0</v>
      </c>
    </row>
    <row r="24" spans="1:10" x14ac:dyDescent="0.25">
      <c r="A24" s="107"/>
      <c r="B24" s="37" t="s">
        <v>25</v>
      </c>
      <c r="C24" s="68"/>
      <c r="D24" s="69"/>
      <c r="E24" s="38"/>
      <c r="F24" s="70"/>
      <c r="G24" s="29">
        <v>0</v>
      </c>
      <c r="H24" s="108">
        <f t="shared" si="0"/>
        <v>0</v>
      </c>
    </row>
    <row r="25" spans="1:10" x14ac:dyDescent="0.25">
      <c r="A25" s="107"/>
      <c r="B25" s="37" t="s">
        <v>25</v>
      </c>
      <c r="C25" s="68"/>
      <c r="D25" s="69"/>
      <c r="E25" s="38"/>
      <c r="F25" s="70"/>
      <c r="G25" s="29">
        <v>6000</v>
      </c>
      <c r="H25" s="108">
        <f t="shared" si="0"/>
        <v>500</v>
      </c>
    </row>
    <row r="26" spans="1:10" x14ac:dyDescent="0.25">
      <c r="A26" s="107"/>
      <c r="B26" s="37" t="s">
        <v>25</v>
      </c>
      <c r="C26" s="68"/>
      <c r="D26" s="69"/>
      <c r="E26" s="38"/>
      <c r="F26" s="70"/>
      <c r="G26" s="29">
        <v>0</v>
      </c>
      <c r="H26" s="108">
        <f t="shared" si="0"/>
        <v>0</v>
      </c>
    </row>
    <row r="27" spans="1:10" x14ac:dyDescent="0.25">
      <c r="A27" s="107"/>
      <c r="B27" s="37" t="s">
        <v>26</v>
      </c>
      <c r="C27" s="68"/>
      <c r="D27" s="69"/>
      <c r="E27" s="38"/>
      <c r="F27" s="70"/>
      <c r="G27" s="29">
        <v>0</v>
      </c>
      <c r="H27" s="108">
        <f t="shared" si="0"/>
        <v>0</v>
      </c>
    </row>
    <row r="28" spans="1:10" x14ac:dyDescent="0.25">
      <c r="A28" s="107"/>
      <c r="B28" s="28" t="s">
        <v>27</v>
      </c>
      <c r="C28" s="71"/>
      <c r="D28" s="69"/>
      <c r="E28" s="30"/>
      <c r="F28" s="91">
        <f>SUM(F21:F27)</f>
        <v>56160</v>
      </c>
      <c r="G28" s="91">
        <f>SUM(G21:G27)</f>
        <v>62160</v>
      </c>
      <c r="H28" s="108">
        <f>SUM(H21:H27)</f>
        <v>5180</v>
      </c>
    </row>
    <row r="29" spans="1:10" x14ac:dyDescent="0.25">
      <c r="A29" s="107"/>
      <c r="B29" s="71"/>
      <c r="C29" s="71"/>
      <c r="D29" s="71"/>
      <c r="E29" s="28"/>
      <c r="F29" s="31"/>
      <c r="G29" s="70"/>
      <c r="H29" s="111"/>
    </row>
    <row r="30" spans="1:10" x14ac:dyDescent="0.25">
      <c r="A30" s="112"/>
      <c r="B30" s="72"/>
      <c r="C30" s="72"/>
      <c r="D30" s="73"/>
      <c r="E30" s="73"/>
      <c r="F30" s="73"/>
      <c r="G30" s="72"/>
      <c r="H30" s="113"/>
    </row>
    <row r="31" spans="1:10" x14ac:dyDescent="0.25">
      <c r="A31" s="107"/>
      <c r="B31" s="71"/>
      <c r="C31" s="10"/>
      <c r="D31" s="41" t="s">
        <v>28</v>
      </c>
      <c r="E31" s="10"/>
      <c r="F31" s="42"/>
      <c r="G31" s="43" t="s">
        <v>29</v>
      </c>
      <c r="H31" s="111"/>
    </row>
    <row r="32" spans="1:10" ht="15.75" x14ac:dyDescent="0.25">
      <c r="A32" s="114" t="s">
        <v>30</v>
      </c>
      <c r="B32" s="71"/>
      <c r="C32" s="10"/>
      <c r="D32" s="44" t="s">
        <v>70</v>
      </c>
      <c r="E32" s="29">
        <v>2000</v>
      </c>
      <c r="F32" s="10"/>
      <c r="G32" s="91">
        <f>C11</f>
        <v>2147.2864920485563</v>
      </c>
      <c r="H32" s="111"/>
      <c r="J32" s="47"/>
    </row>
    <row r="33" spans="1:11" x14ac:dyDescent="0.25">
      <c r="A33" s="107"/>
      <c r="B33" s="71"/>
      <c r="C33" s="10"/>
      <c r="D33" s="45" t="s">
        <v>31</v>
      </c>
      <c r="E33" s="29">
        <v>0</v>
      </c>
      <c r="F33" s="10"/>
      <c r="G33" s="29">
        <v>0</v>
      </c>
      <c r="H33" s="111"/>
    </row>
    <row r="34" spans="1:11" x14ac:dyDescent="0.25">
      <c r="A34" s="115" t="s">
        <v>32</v>
      </c>
      <c r="B34" s="71"/>
      <c r="C34" s="46">
        <v>3500</v>
      </c>
      <c r="D34" s="45" t="s">
        <v>33</v>
      </c>
      <c r="E34" s="91">
        <f>SUM(C34)/12</f>
        <v>291.66666666666669</v>
      </c>
      <c r="F34" s="10"/>
      <c r="G34" s="91">
        <f>E34</f>
        <v>291.66666666666669</v>
      </c>
      <c r="H34" s="111"/>
    </row>
    <row r="35" spans="1:11" x14ac:dyDescent="0.25">
      <c r="A35" s="115" t="s">
        <v>34</v>
      </c>
      <c r="B35" s="71"/>
      <c r="C35" s="46">
        <v>800</v>
      </c>
      <c r="D35" s="45" t="s">
        <v>35</v>
      </c>
      <c r="E35" s="91">
        <f>SUM(C35)/12</f>
        <v>66.666666666666671</v>
      </c>
      <c r="F35" s="10"/>
      <c r="G35" s="91">
        <f>E35</f>
        <v>66.666666666666671</v>
      </c>
      <c r="H35" s="111"/>
    </row>
    <row r="36" spans="1:11" x14ac:dyDescent="0.25">
      <c r="A36" s="116"/>
      <c r="B36" s="71"/>
      <c r="C36" s="10"/>
      <c r="D36" s="45" t="s">
        <v>36</v>
      </c>
      <c r="E36" s="29">
        <v>0</v>
      </c>
      <c r="F36" s="10"/>
      <c r="G36" s="91">
        <f>E36</f>
        <v>0</v>
      </c>
      <c r="H36" s="111"/>
    </row>
    <row r="37" spans="1:11" x14ac:dyDescent="0.25">
      <c r="A37" s="116"/>
      <c r="B37" s="71"/>
      <c r="C37" s="10"/>
      <c r="D37" s="45" t="s">
        <v>37</v>
      </c>
      <c r="E37" s="91">
        <f>SUM(E32:E36)</f>
        <v>2358.333333333333</v>
      </c>
      <c r="F37" s="10"/>
      <c r="G37" s="91">
        <f>SUM(G32:G36)</f>
        <v>2505.6198253818893</v>
      </c>
      <c r="H37" s="111"/>
    </row>
    <row r="38" spans="1:11" x14ac:dyDescent="0.25">
      <c r="A38" s="117"/>
      <c r="B38" s="96"/>
      <c r="C38" s="96"/>
      <c r="D38" s="143"/>
      <c r="E38" s="118"/>
      <c r="F38" s="119" t="s">
        <v>38</v>
      </c>
      <c r="G38" s="120">
        <f>SUM(G37)/H28</f>
        <v>0.48371039100036473</v>
      </c>
      <c r="H38" s="111"/>
    </row>
    <row r="39" spans="1:11" ht="15.75" thickBot="1" x14ac:dyDescent="0.3">
      <c r="A39" s="121"/>
      <c r="B39" s="144"/>
      <c r="C39" s="144"/>
      <c r="D39" s="145" t="s">
        <v>39</v>
      </c>
      <c r="E39" s="142"/>
      <c r="F39" s="142"/>
      <c r="G39" s="122"/>
      <c r="H39" s="123"/>
    </row>
    <row r="40" spans="1:11" x14ac:dyDescent="0.25">
      <c r="A40" s="63"/>
      <c r="B40" s="8"/>
      <c r="C40" s="8"/>
      <c r="D40" s="25"/>
      <c r="E40" s="8"/>
      <c r="F40" s="8"/>
      <c r="G40" s="8"/>
      <c r="H40" s="8"/>
      <c r="I40" s="8"/>
    </row>
    <row r="41" spans="1:11" x14ac:dyDescent="0.25">
      <c r="A41" s="87" t="s">
        <v>73</v>
      </c>
      <c r="B41" s="87"/>
      <c r="C41" s="87"/>
      <c r="D41" s="87"/>
      <c r="E41" s="87"/>
      <c r="F41" s="87"/>
      <c r="G41" s="87"/>
      <c r="H41" s="87"/>
      <c r="I41" s="87"/>
    </row>
    <row r="42" spans="1:11" ht="15.75" thickBot="1" x14ac:dyDescent="0.3">
      <c r="A42" s="63"/>
      <c r="B42" s="63"/>
      <c r="C42" s="63"/>
      <c r="D42" s="63"/>
      <c r="E42" s="63"/>
      <c r="F42" s="63"/>
      <c r="G42" s="63"/>
      <c r="H42" s="63"/>
      <c r="I42" s="63"/>
    </row>
    <row r="43" spans="1:11" x14ac:dyDescent="0.25">
      <c r="A43" s="124" t="s">
        <v>40</v>
      </c>
      <c r="B43" s="125"/>
      <c r="C43" s="125"/>
      <c r="D43" s="126"/>
      <c r="E43" s="126"/>
      <c r="F43" s="125"/>
      <c r="G43" s="127" t="s">
        <v>41</v>
      </c>
      <c r="H43" s="128" t="s">
        <v>42</v>
      </c>
      <c r="I43" s="129" t="s">
        <v>43</v>
      </c>
    </row>
    <row r="44" spans="1:11" x14ac:dyDescent="0.25">
      <c r="A44" s="130"/>
      <c r="B44" s="10"/>
      <c r="C44" s="10"/>
      <c r="D44" s="10"/>
      <c r="E44" s="10"/>
      <c r="F44" s="10"/>
      <c r="G44" s="53" t="s">
        <v>44</v>
      </c>
      <c r="H44" s="49" t="s">
        <v>45</v>
      </c>
      <c r="I44" s="131" t="s">
        <v>46</v>
      </c>
    </row>
    <row r="45" spans="1:11" ht="12" customHeight="1" x14ac:dyDescent="0.25">
      <c r="A45" s="132" t="s">
        <v>47</v>
      </c>
      <c r="B45" s="10"/>
      <c r="C45" s="10"/>
      <c r="D45" s="10"/>
      <c r="E45" s="10"/>
      <c r="F45" s="10"/>
      <c r="G45" s="29">
        <v>320000</v>
      </c>
      <c r="H45" s="29"/>
      <c r="I45" s="133"/>
    </row>
    <row r="46" spans="1:11" ht="12" customHeight="1" x14ac:dyDescent="0.25">
      <c r="A46" s="132" t="s">
        <v>48</v>
      </c>
      <c r="B46" s="10"/>
      <c r="C46" s="10"/>
      <c r="D46" s="10"/>
      <c r="E46" s="10"/>
      <c r="F46" s="10"/>
      <c r="G46" s="29">
        <v>183000</v>
      </c>
      <c r="H46" s="29">
        <v>1808</v>
      </c>
      <c r="I46" s="134">
        <v>100</v>
      </c>
      <c r="K46" s="47"/>
    </row>
    <row r="47" spans="1:11" ht="12" customHeight="1" x14ac:dyDescent="0.25">
      <c r="A47" s="132" t="s">
        <v>49</v>
      </c>
      <c r="B47" s="10"/>
      <c r="C47" s="10"/>
      <c r="D47" s="10"/>
      <c r="E47" s="10"/>
      <c r="F47" s="10"/>
      <c r="G47" s="29">
        <v>0</v>
      </c>
      <c r="H47" s="39">
        <v>0</v>
      </c>
      <c r="I47" s="135">
        <v>0</v>
      </c>
      <c r="J47" t="s">
        <v>50</v>
      </c>
      <c r="K47" s="47"/>
    </row>
    <row r="48" spans="1:11" ht="12" customHeight="1" x14ac:dyDescent="0.25">
      <c r="A48" s="132" t="s">
        <v>51</v>
      </c>
      <c r="B48" s="10"/>
      <c r="C48" s="10"/>
      <c r="D48" s="10"/>
      <c r="E48" s="10"/>
      <c r="F48" s="10"/>
      <c r="G48" s="91">
        <f>I48</f>
        <v>1908</v>
      </c>
      <c r="H48" s="91">
        <f>SUM(H46:H47)</f>
        <v>1808</v>
      </c>
      <c r="I48" s="136">
        <f>SUM(I46:I47)+H48</f>
        <v>1908</v>
      </c>
      <c r="K48" s="47"/>
    </row>
    <row r="49" spans="1:13" ht="12" customHeight="1" x14ac:dyDescent="0.25">
      <c r="A49" s="132" t="s">
        <v>52</v>
      </c>
      <c r="B49" s="10"/>
      <c r="C49" s="10"/>
      <c r="D49" s="10"/>
      <c r="E49" s="10"/>
      <c r="F49" s="60"/>
      <c r="G49" s="29">
        <v>0</v>
      </c>
      <c r="H49" s="50"/>
      <c r="I49" s="133"/>
      <c r="K49" s="47"/>
    </row>
    <row r="50" spans="1:13" ht="12" customHeight="1" x14ac:dyDescent="0.25">
      <c r="A50" s="132" t="s">
        <v>53</v>
      </c>
      <c r="B50" s="10"/>
      <c r="C50" s="10"/>
      <c r="D50" s="10"/>
      <c r="E50" s="44" t="s">
        <v>54</v>
      </c>
      <c r="F50" s="61">
        <v>0</v>
      </c>
      <c r="G50" s="91">
        <f>SUM(G45)*F50</f>
        <v>0</v>
      </c>
      <c r="H50" s="50"/>
      <c r="I50" s="133"/>
      <c r="K50" s="47"/>
    </row>
    <row r="51" spans="1:13" ht="12" customHeight="1" x14ac:dyDescent="0.25">
      <c r="A51" s="132" t="s">
        <v>55</v>
      </c>
      <c r="B51" s="10"/>
      <c r="C51" s="10"/>
      <c r="D51" s="10"/>
      <c r="E51" s="10"/>
      <c r="F51" s="10"/>
      <c r="G51" s="39">
        <v>0</v>
      </c>
      <c r="H51" s="50"/>
      <c r="I51" s="133"/>
    </row>
    <row r="52" spans="1:13" ht="12" customHeight="1" x14ac:dyDescent="0.25">
      <c r="A52" s="132" t="s">
        <v>56</v>
      </c>
      <c r="B52" s="10"/>
      <c r="C52" s="10"/>
      <c r="D52" s="10"/>
      <c r="E52" s="10"/>
      <c r="F52" s="10"/>
      <c r="G52" s="91">
        <f>SUM(G46:G51)</f>
        <v>184908</v>
      </c>
      <c r="H52" s="50"/>
      <c r="I52" s="133"/>
      <c r="J52" s="51"/>
    </row>
    <row r="53" spans="1:13" ht="12" customHeight="1" x14ac:dyDescent="0.25">
      <c r="A53" s="132" t="s">
        <v>57</v>
      </c>
      <c r="B53" s="10"/>
      <c r="C53" s="10"/>
      <c r="D53" s="10"/>
      <c r="E53" s="10"/>
      <c r="F53" s="62">
        <v>1.2500000000000001E-2</v>
      </c>
      <c r="G53" s="91">
        <f>SUM(G45)*F53</f>
        <v>4000</v>
      </c>
      <c r="H53" s="50"/>
      <c r="I53" s="133"/>
      <c r="J53" s="40"/>
      <c r="K53" s="52"/>
      <c r="L53" s="40"/>
      <c r="M53" s="40"/>
    </row>
    <row r="54" spans="1:13" ht="12" customHeight="1" x14ac:dyDescent="0.25">
      <c r="A54" s="132" t="s">
        <v>58</v>
      </c>
      <c r="B54" s="10"/>
      <c r="C54" s="10"/>
      <c r="D54" s="10"/>
      <c r="E54" s="10"/>
      <c r="F54" s="62">
        <v>0.06</v>
      </c>
      <c r="G54" s="94">
        <f>SUM(G45)*F54</f>
        <v>19200</v>
      </c>
      <c r="H54" s="50"/>
      <c r="I54" s="133"/>
      <c r="J54" s="40"/>
      <c r="K54" s="52"/>
      <c r="L54" s="40"/>
      <c r="M54" s="40"/>
    </row>
    <row r="55" spans="1:13" ht="12" customHeight="1" thickBot="1" x14ac:dyDescent="0.3">
      <c r="A55" s="137" t="s">
        <v>59</v>
      </c>
      <c r="B55" s="27"/>
      <c r="C55" s="27"/>
      <c r="D55" s="27"/>
      <c r="E55" s="27"/>
      <c r="F55" s="27"/>
      <c r="G55" s="154">
        <f>SUM(G45-G52)-(G54)-G53</f>
        <v>111892</v>
      </c>
      <c r="H55" s="138"/>
      <c r="I55" s="139"/>
      <c r="J55" s="40"/>
      <c r="K55" s="52"/>
      <c r="L55" s="40"/>
      <c r="M55" s="40"/>
    </row>
    <row r="56" spans="1:13" x14ac:dyDescent="0.25">
      <c r="A56" s="63"/>
      <c r="B56" s="63"/>
      <c r="C56" s="63"/>
      <c r="D56" s="63"/>
      <c r="E56" s="63"/>
      <c r="F56" s="63"/>
      <c r="G56" s="63"/>
      <c r="H56" s="63"/>
      <c r="I56" s="63"/>
    </row>
  </sheetData>
  <mergeCells count="9">
    <mergeCell ref="A6:I6"/>
    <mergeCell ref="A41:I41"/>
    <mergeCell ref="A11:B11"/>
    <mergeCell ref="A13:B13"/>
    <mergeCell ref="E9:F9"/>
    <mergeCell ref="E10:F10"/>
    <mergeCell ref="E11:F11"/>
    <mergeCell ref="A15:B15"/>
    <mergeCell ref="A17:B17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SERVER2010</dc:creator>
  <cp:lastModifiedBy>Randy</cp:lastModifiedBy>
  <cp:lastPrinted>2019-05-31T16:28:47Z</cp:lastPrinted>
  <dcterms:created xsi:type="dcterms:W3CDTF">2011-09-09T23:52:38Z</dcterms:created>
  <dcterms:modified xsi:type="dcterms:W3CDTF">2019-05-31T16:53:59Z</dcterms:modified>
</cp:coreProperties>
</file>